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telemarkfylke-my.sharepoint.com/personal/oda_marie_soli_askeland_telemarkfylke_no/Documents/Documents/BIO/"/>
    </mc:Choice>
  </mc:AlternateContent>
  <xr:revisionPtr revIDLastSave="182" documentId="8_{ED7EE91E-381F-4E74-93BA-FA560EAD0F05}" xr6:coauthVersionLast="47" xr6:coauthVersionMax="47" xr10:uidLastSave="{4C57AAC5-8EF0-4A68-B268-049535A53202}"/>
  <bookViews>
    <workbookView xWindow="5805" yWindow="480" windowWidth="33615" windowHeight="15300" xr2:uid="{11455B69-C4D4-47F9-9727-BFB90E40E3D8}"/>
  </bookViews>
  <sheets>
    <sheet name="Beregning av kurs- og lønnskost" sheetId="2" r:id="rId1"/>
    <sheet name="Beskrivelse av opplæringe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2" l="1"/>
  <c r="N13" i="2"/>
  <c r="N12" i="2"/>
  <c r="N11" i="2"/>
  <c r="C30" i="2"/>
  <c r="C21" i="2"/>
  <c r="C19" i="2"/>
  <c r="C15" i="2"/>
  <c r="C13" i="2"/>
  <c r="C20" i="2"/>
  <c r="C17" i="2"/>
  <c r="C11" i="2"/>
  <c r="C18" i="2"/>
  <c r="C12" i="2"/>
  <c r="K14" i="2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K30" i="2" l="1"/>
  <c r="B30" i="2" s="1"/>
  <c r="N30" i="2" l="1"/>
</calcChain>
</file>

<file path=xl/sharedStrings.xml><?xml version="1.0" encoding="utf-8"?>
<sst xmlns="http://schemas.openxmlformats.org/spreadsheetml/2006/main" count="102" uniqueCount="48">
  <si>
    <t xml:space="preserve">Deltakere bør anonymiseres. Ansatte som skal delta på kurs vil derfor her kunne defineres som "ansatt 1, ansatt 2 osv.". </t>
  </si>
  <si>
    <t>Navn på bedrift</t>
  </si>
  <si>
    <t xml:space="preserve">BIO-saksbehandler skal kunne se hvor mange ulike kurs den enkelte ansatt skal delta på. </t>
  </si>
  <si>
    <t>Kostnad pr time for instruktører (spesifiser hvis flere instruktører benyttes):</t>
  </si>
  <si>
    <t>Oppstartsdato</t>
  </si>
  <si>
    <t>F.eks. hvis "ansatt 1" skal delta på tre kurs, skal det stå oppført "ansatt 1" i tre ulike rader.</t>
  </si>
  <si>
    <t>Avsluttningsdato</t>
  </si>
  <si>
    <t xml:space="preserve">Dere kan ikke inkludere kostnader knyttet deltakere med arbeidstilhørighet utenfor Telemark. </t>
  </si>
  <si>
    <t>Deltaker</t>
  </si>
  <si>
    <t>Navn på kurs/tema</t>
  </si>
  <si>
    <t>Kurskostnad pr. deltaker</t>
  </si>
  <si>
    <t xml:space="preserve">Beskrivelse av hva opplæringen innebærer (opplæringsmål).  Lengre beskrivelse skal føres i neste arkfane. </t>
  </si>
  <si>
    <t>Ansvarlig tilbyder/instruktør</t>
  </si>
  <si>
    <t>Lenke til kurstilbyders nettside/kurstilbud</t>
  </si>
  <si>
    <t>Antall timer</t>
  </si>
  <si>
    <t>Total kostand pr. ansatt (maks 100 000kr)</t>
  </si>
  <si>
    <t>Teori m/instruktør antall timer</t>
  </si>
  <si>
    <t>Praksis m/instruktør antall timer</t>
  </si>
  <si>
    <t>Nødvednig egentrening antall timer (må beskrives)</t>
  </si>
  <si>
    <t>Årslønn</t>
  </si>
  <si>
    <t>Lønnskostnad  (timer)*årslønn*0,00083</t>
  </si>
  <si>
    <t>Totalkostnad for deltaker</t>
  </si>
  <si>
    <t>Ansatt 1</t>
  </si>
  <si>
    <t>Ansatt 2</t>
  </si>
  <si>
    <t>Ansatt 3</t>
  </si>
  <si>
    <t>Ansatt 4</t>
  </si>
  <si>
    <t>Ansatt 13</t>
  </si>
  <si>
    <t>Ansatt 14</t>
  </si>
  <si>
    <t>Ansatt 15</t>
  </si>
  <si>
    <t>Ansatt 16</t>
  </si>
  <si>
    <t>Ansatt 17</t>
  </si>
  <si>
    <t>Ansatt 18</t>
  </si>
  <si>
    <t>Ansatt 19</t>
  </si>
  <si>
    <t>SUM kostnad for opplæring</t>
  </si>
  <si>
    <t>Ytterligere beskrivelse av kurs/tema</t>
  </si>
  <si>
    <t>Beskrivelse av hvordan opplæringen skal gjennomføres</t>
  </si>
  <si>
    <t>Beskrivelse av egentrening</t>
  </si>
  <si>
    <t>Bedriftsnavn</t>
  </si>
  <si>
    <t>Eksempel kurstema 1</t>
  </si>
  <si>
    <t>Eksempel kurstema 2</t>
  </si>
  <si>
    <t>Eksempel kurstema 3</t>
  </si>
  <si>
    <t>Eksempel kurstema 4</t>
  </si>
  <si>
    <t xml:space="preserve">I dette eksempelet koster f.eks. Eksempel kurstema 1 13 600kr, fordelt på 3 deltakere, blir dette 4 533,33kr, se for øvrig utregning i cellene </t>
  </si>
  <si>
    <t>Informasjon om tema og gjennomføring</t>
  </si>
  <si>
    <t>Navn/stilling instruktør kurs 1</t>
  </si>
  <si>
    <t>Lenke til kurstilbud</t>
  </si>
  <si>
    <t>Kurskostander for kurstema 1 har en timepris på 800kr og skal ha 2 timer forberedelser. Det er fastpris på kurstema 2 på 40 000kr.</t>
  </si>
  <si>
    <t>Timepris for intern instruktør på kurs 3 er iberegnet i kolonne C. Det er fastpris på kurstema 4 på 7000kr pr. deltaker.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</si>
</sst>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&quot;kr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7F6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3" borderId="1" xfId="0" applyFill="1" applyBorder="1"/>
    <xf numFmtId="0" fontId="0" fillId="3" borderId="0" xfId="0" applyFill="1"/>
    <xf numFmtId="0" fontId="0" fillId="3" borderId="4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4" xfId="0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0" fillId="4" borderId="12" xfId="0" applyFill="1" applyBorder="1" applyAlignment="1">
      <alignment horizontal="right"/>
    </xf>
    <xf numFmtId="0" fontId="1" fillId="2" borderId="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4" borderId="20" xfId="0" applyFont="1" applyFill="1" applyBorder="1"/>
    <xf numFmtId="164" fontId="1" fillId="4" borderId="21" xfId="0" applyNumberFormat="1" applyFont="1" applyFill="1" applyBorder="1"/>
    <xf numFmtId="0" fontId="1" fillId="3" borderId="0" xfId="0" applyFont="1" applyFill="1"/>
    <xf numFmtId="0" fontId="0" fillId="3" borderId="25" xfId="0" applyFill="1" applyBorder="1" applyAlignment="1">
      <alignment horizontal="right"/>
    </xf>
    <xf numFmtId="0" fontId="0" fillId="3" borderId="26" xfId="0" applyFill="1" applyBorder="1"/>
    <xf numFmtId="0" fontId="0" fillId="3" borderId="8" xfId="0" applyFill="1" applyBorder="1"/>
    <xf numFmtId="44" fontId="0" fillId="3" borderId="8" xfId="0" applyNumberFormat="1" applyFill="1" applyBorder="1"/>
    <xf numFmtId="44" fontId="0" fillId="3" borderId="11" xfId="0" applyNumberFormat="1" applyFill="1" applyBorder="1"/>
    <xf numFmtId="0" fontId="2" fillId="3" borderId="0" xfId="0" applyFont="1" applyFill="1" applyAlignment="1">
      <alignment wrapText="1"/>
    </xf>
    <xf numFmtId="0" fontId="0" fillId="3" borderId="32" xfId="0" applyFill="1" applyBorder="1"/>
    <xf numFmtId="44" fontId="0" fillId="5" borderId="8" xfId="0" applyNumberFormat="1" applyFill="1" applyBorder="1"/>
    <xf numFmtId="0" fontId="1" fillId="2" borderId="29" xfId="0" applyFont="1" applyFill="1" applyBorder="1"/>
    <xf numFmtId="0" fontId="1" fillId="2" borderId="8" xfId="0" applyFont="1" applyFill="1" applyBorder="1" applyAlignment="1">
      <alignment horizontal="center" wrapText="1"/>
    </xf>
    <xf numFmtId="0" fontId="0" fillId="3" borderId="43" xfId="0" applyFill="1" applyBorder="1"/>
    <xf numFmtId="0" fontId="0" fillId="3" borderId="11" xfId="0" applyFill="1" applyBorder="1"/>
    <xf numFmtId="0" fontId="1" fillId="2" borderId="27" xfId="0" applyFont="1" applyFill="1" applyBorder="1"/>
    <xf numFmtId="0" fontId="1" fillId="2" borderId="12" xfId="0" applyFont="1" applyFill="1" applyBorder="1" applyAlignment="1">
      <alignment horizontal="center" wrapText="1"/>
    </xf>
    <xf numFmtId="0" fontId="0" fillId="3" borderId="12" xfId="0" applyFill="1" applyBorder="1"/>
    <xf numFmtId="0" fontId="0" fillId="4" borderId="12" xfId="0" applyFill="1" applyBorder="1"/>
    <xf numFmtId="0" fontId="0" fillId="3" borderId="44" xfId="0" applyFill="1" applyBorder="1"/>
    <xf numFmtId="164" fontId="1" fillId="4" borderId="45" xfId="0" applyNumberFormat="1" applyFont="1" applyFill="1" applyBorder="1"/>
    <xf numFmtId="0" fontId="0" fillId="3" borderId="34" xfId="0" applyFill="1" applyBorder="1"/>
    <xf numFmtId="0" fontId="0" fillId="3" borderId="15" xfId="0" applyFill="1" applyBorder="1"/>
    <xf numFmtId="0" fontId="1" fillId="4" borderId="42" xfId="0" applyFont="1" applyFill="1" applyBorder="1"/>
    <xf numFmtId="0" fontId="1" fillId="4" borderId="46" xfId="0" applyFont="1" applyFill="1" applyBorder="1"/>
    <xf numFmtId="0" fontId="1" fillId="4" borderId="47" xfId="0" applyFont="1" applyFill="1" applyBorder="1"/>
    <xf numFmtId="0" fontId="1" fillId="4" borderId="48" xfId="0" applyFont="1" applyFill="1" applyBorder="1"/>
    <xf numFmtId="0" fontId="0" fillId="3" borderId="35" xfId="0" applyFill="1" applyBorder="1" applyAlignment="1">
      <alignment horizontal="right"/>
    </xf>
    <xf numFmtId="0" fontId="1" fillId="4" borderId="30" xfId="0" applyFont="1" applyFill="1" applyBorder="1" applyAlignment="1">
      <alignment horizontal="right"/>
    </xf>
    <xf numFmtId="0" fontId="0" fillId="3" borderId="25" xfId="0" applyFill="1" applyBorder="1"/>
    <xf numFmtId="44" fontId="0" fillId="3" borderId="13" xfId="0" applyNumberFormat="1" applyFill="1" applyBorder="1"/>
    <xf numFmtId="44" fontId="0" fillId="4" borderId="7" xfId="0" applyNumberFormat="1" applyFill="1" applyBorder="1"/>
    <xf numFmtId="44" fontId="0" fillId="3" borderId="7" xfId="0" applyNumberFormat="1" applyFill="1" applyBorder="1"/>
    <xf numFmtId="44" fontId="0" fillId="3" borderId="9" xfId="0" applyNumberFormat="1" applyFill="1" applyBorder="1"/>
    <xf numFmtId="0" fontId="1" fillId="4" borderId="21" xfId="0" applyFont="1" applyFill="1" applyBorder="1"/>
    <xf numFmtId="164" fontId="1" fillId="4" borderId="37" xfId="0" applyNumberFormat="1" applyFont="1" applyFill="1" applyBorder="1" applyAlignment="1">
      <alignment horizontal="left"/>
    </xf>
    <xf numFmtId="0" fontId="0" fillId="5" borderId="30" xfId="0" applyFill="1" applyBorder="1"/>
    <xf numFmtId="0" fontId="0" fillId="5" borderId="19" xfId="0" applyFill="1" applyBorder="1"/>
    <xf numFmtId="0" fontId="1" fillId="2" borderId="31" xfId="0" applyFont="1" applyFill="1" applyBorder="1" applyAlignment="1">
      <alignment horizontal="center"/>
    </xf>
    <xf numFmtId="0" fontId="0" fillId="5" borderId="32" xfId="0" applyFill="1" applyBorder="1"/>
    <xf numFmtId="14" fontId="0" fillId="4" borderId="8" xfId="0" applyNumberFormat="1" applyFill="1" applyBorder="1"/>
    <xf numFmtId="14" fontId="0" fillId="4" borderId="11" xfId="0" applyNumberFormat="1" applyFill="1" applyBorder="1"/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64" fontId="1" fillId="4" borderId="39" xfId="0" applyNumberFormat="1" applyFont="1" applyFill="1" applyBorder="1" applyAlignment="1">
      <alignment horizontal="center"/>
    </xf>
    <xf numFmtId="164" fontId="1" fillId="4" borderId="4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44" fontId="0" fillId="4" borderId="12" xfId="0" applyNumberFormat="1" applyFill="1" applyBorder="1" applyAlignment="1">
      <alignment horizontal="center"/>
    </xf>
    <xf numFmtId="44" fontId="0" fillId="3" borderId="12" xfId="0" applyNumberFormat="1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3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2</xdr:row>
      <xdr:rowOff>68580</xdr:rowOff>
    </xdr:to>
    <xdr:pic>
      <xdr:nvPicPr>
        <xdr:cNvPr id="2" name="Logo" descr="Telemark fylkeskommune logo.">
          <a:extLst>
            <a:ext uri="{FF2B5EF4-FFF2-40B4-BE49-F238E27FC236}">
              <a16:creationId xmlns:a16="http://schemas.microsoft.com/office/drawing/2014/main" id="{A5055D06-4A14-5D00-398B-B93C1A241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717550</xdr:colOff>
      <xdr:row>2</xdr:row>
      <xdr:rowOff>68580</xdr:rowOff>
    </xdr:to>
    <xdr:pic>
      <xdr:nvPicPr>
        <xdr:cNvPr id="2" name="Logo" descr="Telemark fylkeskommune logo.">
          <a:extLst>
            <a:ext uri="{FF2B5EF4-FFF2-40B4-BE49-F238E27FC236}">
              <a16:creationId xmlns:a16="http://schemas.microsoft.com/office/drawing/2014/main" id="{82DA44A7-4979-4817-941C-58ADBD754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180975</xdr:rowOff>
    </xdr:from>
    <xdr:to>
      <xdr:col>5</xdr:col>
      <xdr:colOff>0</xdr:colOff>
      <xdr:row>32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ABAFB47-06E9-4947-A5C1-F075C237A2BF}"/>
            </a:ext>
          </a:extLst>
        </xdr:cNvPr>
        <xdr:cNvSpPr txBox="1"/>
      </xdr:nvSpPr>
      <xdr:spPr>
        <a:xfrm>
          <a:off x="0" y="1133475"/>
          <a:ext cx="3810000" cy="49625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10</xdr:col>
      <xdr:colOff>752474</xdr:colOff>
      <xdr:row>32</xdr:row>
      <xdr:rowOff>9525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F1762EE9-64DB-4C27-B7D1-683C91426D68}"/>
            </a:ext>
          </a:extLst>
        </xdr:cNvPr>
        <xdr:cNvSpPr txBox="1"/>
      </xdr:nvSpPr>
      <xdr:spPr>
        <a:xfrm>
          <a:off x="4572000" y="1143000"/>
          <a:ext cx="3800474" cy="49625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>
    <xdr:from>
      <xdr:col>10</xdr:col>
      <xdr:colOff>752475</xdr:colOff>
      <xdr:row>5</xdr:row>
      <xdr:rowOff>0</xdr:rowOff>
    </xdr:from>
    <xdr:to>
      <xdr:col>15</xdr:col>
      <xdr:colOff>381000</xdr:colOff>
      <xdr:row>11</xdr:row>
      <xdr:rowOff>38100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231449-8E50-4E12-AFBA-DC4B600B4040}"/>
            </a:ext>
          </a:extLst>
        </xdr:cNvPr>
        <xdr:cNvSpPr txBox="1"/>
      </xdr:nvSpPr>
      <xdr:spPr>
        <a:xfrm>
          <a:off x="8372475" y="952500"/>
          <a:ext cx="3438525" cy="1181100"/>
        </a:xfrm>
        <a:prstGeom prst="rect">
          <a:avLst/>
        </a:prstGeom>
        <a:ln>
          <a:solidFill>
            <a:schemeClr val="accent6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Det skal gis en beskrivelse av hvordan opplæringen</a:t>
          </a:r>
          <a:r>
            <a:rPr lang="nb-NO" sz="1100" baseline="0"/>
            <a:t> skal foregå og gjennomføres ved bruk av instuktør. Dersom det er behov for egentrening, må dette tydelig begrunnes. Det er nødvendig å gi en tydlig beskrivelse av hvordan egentrening skal gjennomføres og organiseres. </a:t>
          </a:r>
          <a:endParaRPr lang="nb-NO" sz="1100"/>
        </a:p>
      </xdr:txBody>
    </xdr:sp>
    <xdr:clientData/>
  </xdr:twoCellAnchor>
  <xdr:twoCellAnchor>
    <xdr:from>
      <xdr:col>11</xdr:col>
      <xdr:colOff>0</xdr:colOff>
      <xdr:row>13</xdr:row>
      <xdr:rowOff>1</xdr:rowOff>
    </xdr:from>
    <xdr:to>
      <xdr:col>15</xdr:col>
      <xdr:colOff>6350</xdr:colOff>
      <xdr:row>32</xdr:row>
      <xdr:rowOff>19050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0E0F0BA5-E691-442C-9157-1E88E7C4D3E6}"/>
            </a:ext>
          </a:extLst>
        </xdr:cNvPr>
        <xdr:cNvSpPr txBox="1"/>
      </xdr:nvSpPr>
      <xdr:spPr>
        <a:xfrm>
          <a:off x="8801100" y="2393951"/>
          <a:ext cx="3206750" cy="3517899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VTFK">
      <a:dk1>
        <a:sysClr val="windowText" lastClr="000000"/>
      </a:dk1>
      <a:lt1>
        <a:sysClr val="window" lastClr="FFFFFF"/>
      </a:lt1>
      <a:dk2>
        <a:srgbClr val="44546A"/>
      </a:dk2>
      <a:lt2>
        <a:srgbClr val="CEEBE9"/>
      </a:lt2>
      <a:accent1>
        <a:srgbClr val="7DBEBA"/>
      </a:accent1>
      <a:accent2>
        <a:srgbClr val="CFC988"/>
      </a:accent2>
      <a:accent3>
        <a:srgbClr val="EB8380"/>
      </a:accent3>
      <a:accent4>
        <a:srgbClr val="AD879E"/>
      </a:accent4>
      <a:accent5>
        <a:srgbClr val="90BC7F"/>
      </a:accent5>
      <a:accent6>
        <a:srgbClr val="87A5AF"/>
      </a:accent6>
      <a:hlink>
        <a:srgbClr val="005260"/>
      </a:hlink>
      <a:folHlink>
        <a:srgbClr val="B0B2A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F2B7-CA65-4B39-93CB-81AE445CAC9E}">
  <dimension ref="A3:Q32"/>
  <sheetViews>
    <sheetView tabSelected="1" workbookViewId="0">
      <selection activeCell="C21" sqref="C21"/>
    </sheetView>
  </sheetViews>
  <sheetFormatPr baseColWidth="10" defaultColWidth="11.42578125" defaultRowHeight="15" x14ac:dyDescent="0.25"/>
  <cols>
    <col min="1" max="1" width="25.28515625" style="2" customWidth="1"/>
    <col min="2" max="2" width="29.7109375" style="2" customWidth="1"/>
    <col min="3" max="3" width="13.42578125" style="2" customWidth="1"/>
    <col min="4" max="4" width="54" style="2" bestFit="1" customWidth="1"/>
    <col min="5" max="5" width="27" style="2" customWidth="1"/>
    <col min="6" max="6" width="26.5703125" style="2" bestFit="1" customWidth="1"/>
    <col min="7" max="7" width="12" style="2" customWidth="1"/>
    <col min="8" max="8" width="12.28515625" style="2" customWidth="1"/>
    <col min="9" max="9" width="18.5703125" style="2" customWidth="1"/>
    <col min="10" max="10" width="12.5703125" style="2" customWidth="1"/>
    <col min="11" max="11" width="15.5703125" style="2" customWidth="1"/>
    <col min="12" max="12" width="11.42578125" style="2"/>
    <col min="13" max="13" width="16.85546875" style="2" customWidth="1"/>
    <col min="14" max="16384" width="11.42578125" style="2"/>
  </cols>
  <sheetData>
    <row r="3" spans="1:17" ht="15.75" thickBot="1" x14ac:dyDescent="0.3">
      <c r="C3" s="2" t="s">
        <v>0</v>
      </c>
    </row>
    <row r="4" spans="1:17" x14ac:dyDescent="0.25">
      <c r="A4" s="12" t="s">
        <v>1</v>
      </c>
      <c r="B4" s="7" t="s">
        <v>37</v>
      </c>
      <c r="C4" s="2" t="s">
        <v>2</v>
      </c>
      <c r="G4" s="78" t="s">
        <v>3</v>
      </c>
      <c r="H4" s="79"/>
      <c r="I4" s="79"/>
      <c r="J4" s="79"/>
      <c r="K4" s="79"/>
      <c r="L4" s="79"/>
      <c r="M4" s="79"/>
      <c r="N4" s="79"/>
      <c r="O4" s="80"/>
    </row>
    <row r="5" spans="1:17" x14ac:dyDescent="0.25">
      <c r="A5" s="13" t="s">
        <v>4</v>
      </c>
      <c r="B5" s="59">
        <v>45524</v>
      </c>
      <c r="C5" s="2" t="s">
        <v>5</v>
      </c>
      <c r="G5" s="81" t="s">
        <v>46</v>
      </c>
      <c r="H5" s="82"/>
      <c r="I5" s="82"/>
      <c r="J5" s="82"/>
      <c r="K5" s="82"/>
      <c r="L5" s="82"/>
      <c r="M5" s="82"/>
      <c r="N5" s="82"/>
      <c r="O5" s="83"/>
    </row>
    <row r="6" spans="1:17" ht="15.75" thickBot="1" x14ac:dyDescent="0.3">
      <c r="A6" s="14" t="s">
        <v>6</v>
      </c>
      <c r="B6" s="60">
        <v>45823</v>
      </c>
      <c r="C6" s="2" t="s">
        <v>7</v>
      </c>
      <c r="G6" s="84" t="s">
        <v>47</v>
      </c>
      <c r="H6" s="85"/>
      <c r="I6" s="85"/>
      <c r="J6" s="85"/>
      <c r="K6" s="85"/>
      <c r="L6" s="85"/>
      <c r="M6" s="85"/>
      <c r="N6" s="85"/>
      <c r="O6" s="86"/>
    </row>
    <row r="7" spans="1:17" x14ac:dyDescent="0.25">
      <c r="G7" s="71"/>
      <c r="H7" s="71"/>
      <c r="I7" s="71"/>
      <c r="J7" s="71"/>
      <c r="K7" s="71"/>
    </row>
    <row r="8" spans="1:17" ht="15" customHeight="1" thickBot="1" x14ac:dyDescent="0.3">
      <c r="B8" s="91"/>
      <c r="C8" s="91"/>
      <c r="D8" s="91"/>
      <c r="E8" s="91"/>
      <c r="F8" s="91"/>
      <c r="G8" s="71"/>
      <c r="H8" s="71"/>
      <c r="I8" s="71"/>
      <c r="J8" s="71"/>
      <c r="K8" s="71"/>
    </row>
    <row r="9" spans="1:17" ht="14.45" customHeight="1" thickBot="1" x14ac:dyDescent="0.3">
      <c r="A9" s="87" t="s">
        <v>8</v>
      </c>
      <c r="B9" s="98" t="s">
        <v>9</v>
      </c>
      <c r="C9" s="89" t="s">
        <v>10</v>
      </c>
      <c r="D9" s="96" t="s">
        <v>11</v>
      </c>
      <c r="E9" s="94" t="s">
        <v>12</v>
      </c>
      <c r="F9" s="92" t="s">
        <v>13</v>
      </c>
      <c r="G9" s="72" t="s">
        <v>14</v>
      </c>
      <c r="H9" s="73"/>
      <c r="I9" s="74"/>
      <c r="J9" s="34"/>
      <c r="K9" s="30"/>
      <c r="M9" s="75" t="s">
        <v>15</v>
      </c>
      <c r="N9" s="76"/>
      <c r="O9" s="77"/>
    </row>
    <row r="10" spans="1:17" ht="60" x14ac:dyDescent="0.25">
      <c r="A10" s="88"/>
      <c r="B10" s="99"/>
      <c r="C10" s="90"/>
      <c r="D10" s="97"/>
      <c r="E10" s="95"/>
      <c r="F10" s="93"/>
      <c r="G10" s="16" t="s">
        <v>16</v>
      </c>
      <c r="H10" s="17" t="s">
        <v>17</v>
      </c>
      <c r="I10" s="18" t="s">
        <v>18</v>
      </c>
      <c r="J10" s="35" t="s">
        <v>19</v>
      </c>
      <c r="K10" s="31" t="s">
        <v>20</v>
      </c>
      <c r="M10" s="57" t="s">
        <v>8</v>
      </c>
      <c r="N10" s="72" t="s">
        <v>21</v>
      </c>
      <c r="O10" s="74"/>
    </row>
    <row r="11" spans="1:17" x14ac:dyDescent="0.25">
      <c r="A11" s="22" t="s">
        <v>22</v>
      </c>
      <c r="B11" s="48" t="s">
        <v>38</v>
      </c>
      <c r="C11" s="49">
        <f>((15+2)*800)/3</f>
        <v>4533.333333333333</v>
      </c>
      <c r="D11" s="23" t="s">
        <v>43</v>
      </c>
      <c r="E11" s="23" t="s">
        <v>44</v>
      </c>
      <c r="F11" s="40" t="s">
        <v>45</v>
      </c>
      <c r="G11" s="4">
        <v>10</v>
      </c>
      <c r="H11" s="1">
        <v>5</v>
      </c>
      <c r="I11" s="24">
        <v>1</v>
      </c>
      <c r="J11" s="36">
        <v>570000</v>
      </c>
      <c r="K11" s="25">
        <f>(G11+H11+I11)*J11*0.00083</f>
        <v>7569.6</v>
      </c>
      <c r="M11" s="28" t="s">
        <v>22</v>
      </c>
      <c r="N11" s="70">
        <f>SUM(C11:C14)+SUM(K11:K14)</f>
        <v>75307.533333333326</v>
      </c>
      <c r="O11" s="68"/>
    </row>
    <row r="12" spans="1:17" x14ac:dyDescent="0.25">
      <c r="A12" s="15" t="s">
        <v>22</v>
      </c>
      <c r="B12" s="37" t="s">
        <v>39</v>
      </c>
      <c r="C12" s="50">
        <f>40000/2</f>
        <v>20000</v>
      </c>
      <c r="D12" s="11" t="s">
        <v>43</v>
      </c>
      <c r="E12" s="11" t="s">
        <v>44</v>
      </c>
      <c r="F12" s="8" t="s">
        <v>45</v>
      </c>
      <c r="G12" s="9">
        <v>20</v>
      </c>
      <c r="H12" s="10">
        <v>15</v>
      </c>
      <c r="I12" s="8"/>
      <c r="J12" s="37">
        <v>570000</v>
      </c>
      <c r="K12" s="29">
        <f t="shared" ref="K12:K29" si="0">(G12+H12+I12)*J12*0.00083</f>
        <v>16558.5</v>
      </c>
      <c r="M12" s="58" t="s">
        <v>23</v>
      </c>
      <c r="N12" s="69">
        <f>SUM(C15:C16)+SUM(K15:K16)</f>
        <v>23956.9</v>
      </c>
      <c r="O12" s="66"/>
    </row>
    <row r="13" spans="1:17" x14ac:dyDescent="0.25">
      <c r="A13" s="22" t="s">
        <v>22</v>
      </c>
      <c r="B13" s="36" t="s">
        <v>40</v>
      </c>
      <c r="C13" s="51">
        <f>((G13+H13)*600000*0.00083)/4</f>
        <v>2614.5</v>
      </c>
      <c r="D13" s="3" t="s">
        <v>43</v>
      </c>
      <c r="E13" s="3" t="s">
        <v>44</v>
      </c>
      <c r="F13" s="24" t="s">
        <v>45</v>
      </c>
      <c r="G13" s="4">
        <v>3</v>
      </c>
      <c r="H13" s="1">
        <v>18</v>
      </c>
      <c r="I13" s="24">
        <v>3</v>
      </c>
      <c r="J13" s="36">
        <v>570000</v>
      </c>
      <c r="K13" s="25">
        <f t="shared" si="0"/>
        <v>11354.4</v>
      </c>
      <c r="M13" s="28" t="s">
        <v>24</v>
      </c>
      <c r="N13" s="70">
        <f>SUM(C17:C19)+SUM(K17:K19)</f>
        <v>58895.333333333328</v>
      </c>
      <c r="O13" s="68"/>
    </row>
    <row r="14" spans="1:17" x14ac:dyDescent="0.25">
      <c r="A14" s="15" t="s">
        <v>22</v>
      </c>
      <c r="B14" s="37" t="s">
        <v>41</v>
      </c>
      <c r="C14" s="50">
        <v>7000</v>
      </c>
      <c r="D14" s="11" t="s">
        <v>43</v>
      </c>
      <c r="E14" s="11" t="s">
        <v>44</v>
      </c>
      <c r="F14" s="8" t="s">
        <v>45</v>
      </c>
      <c r="G14" s="9">
        <v>5</v>
      </c>
      <c r="H14" s="10">
        <v>5</v>
      </c>
      <c r="I14" s="8">
        <v>2</v>
      </c>
      <c r="J14" s="37">
        <v>570000</v>
      </c>
      <c r="K14" s="29">
        <f>(G14+H14+I14)*J14*0.00083</f>
        <v>5677.2</v>
      </c>
      <c r="M14" s="58" t="s">
        <v>25</v>
      </c>
      <c r="N14" s="69">
        <f>SUM(C20:C22)+SUM(K20:K22)</f>
        <v>35727.833333333328</v>
      </c>
      <c r="O14" s="66"/>
    </row>
    <row r="15" spans="1:17" x14ac:dyDescent="0.25">
      <c r="A15" s="22" t="s">
        <v>23</v>
      </c>
      <c r="B15" s="36" t="s">
        <v>40</v>
      </c>
      <c r="C15" s="51">
        <f>((G13+H13)*600000*0.00083)/4</f>
        <v>2614.5</v>
      </c>
      <c r="D15" s="3" t="s">
        <v>43</v>
      </c>
      <c r="E15" s="3" t="s">
        <v>44</v>
      </c>
      <c r="F15" s="24" t="s">
        <v>45</v>
      </c>
      <c r="G15" s="4">
        <v>3</v>
      </c>
      <c r="H15" s="1">
        <v>18</v>
      </c>
      <c r="I15" s="24">
        <v>3</v>
      </c>
      <c r="J15" s="36">
        <v>480000</v>
      </c>
      <c r="K15" s="25">
        <f t="shared" si="0"/>
        <v>9561.6</v>
      </c>
      <c r="M15" s="28"/>
      <c r="N15" s="67"/>
      <c r="O15" s="68"/>
    </row>
    <row r="16" spans="1:17" x14ac:dyDescent="0.25">
      <c r="A16" s="15" t="s">
        <v>23</v>
      </c>
      <c r="B16" s="37" t="s">
        <v>41</v>
      </c>
      <c r="C16" s="50">
        <v>7000</v>
      </c>
      <c r="D16" s="11" t="s">
        <v>43</v>
      </c>
      <c r="E16" s="11" t="s">
        <v>44</v>
      </c>
      <c r="F16" s="8" t="s">
        <v>45</v>
      </c>
      <c r="G16" s="9">
        <v>5</v>
      </c>
      <c r="H16" s="10">
        <v>5</v>
      </c>
      <c r="I16" s="8">
        <v>2</v>
      </c>
      <c r="J16" s="37">
        <v>480000</v>
      </c>
      <c r="K16" s="29">
        <f t="shared" si="0"/>
        <v>4780.8</v>
      </c>
      <c r="M16" s="58"/>
      <c r="N16" s="65"/>
      <c r="O16" s="66"/>
      <c r="P16" s="27"/>
      <c r="Q16" s="27"/>
    </row>
    <row r="17" spans="1:17" x14ac:dyDescent="0.25">
      <c r="A17" s="22" t="s">
        <v>24</v>
      </c>
      <c r="B17" s="36" t="s">
        <v>38</v>
      </c>
      <c r="C17" s="51">
        <f>((15+2)*800)/3</f>
        <v>4533.333333333333</v>
      </c>
      <c r="D17" s="3" t="s">
        <v>43</v>
      </c>
      <c r="E17" s="3" t="s">
        <v>44</v>
      </c>
      <c r="F17" s="24" t="s">
        <v>45</v>
      </c>
      <c r="G17" s="4">
        <v>10</v>
      </c>
      <c r="H17" s="1">
        <v>5</v>
      </c>
      <c r="I17" s="24">
        <v>1</v>
      </c>
      <c r="J17" s="36">
        <v>510000</v>
      </c>
      <c r="K17" s="25">
        <f t="shared" si="0"/>
        <v>6772.8</v>
      </c>
      <c r="M17" s="28"/>
      <c r="N17" s="67"/>
      <c r="O17" s="68"/>
      <c r="P17" s="27"/>
      <c r="Q17" s="27"/>
    </row>
    <row r="18" spans="1:17" x14ac:dyDescent="0.25">
      <c r="A18" s="15" t="s">
        <v>24</v>
      </c>
      <c r="B18" s="37" t="s">
        <v>39</v>
      </c>
      <c r="C18" s="50">
        <f>40000/2</f>
        <v>20000</v>
      </c>
      <c r="D18" s="11" t="s">
        <v>43</v>
      </c>
      <c r="E18" s="11" t="s">
        <v>44</v>
      </c>
      <c r="F18" s="8" t="s">
        <v>45</v>
      </c>
      <c r="G18" s="9">
        <v>20</v>
      </c>
      <c r="H18" s="10">
        <v>15</v>
      </c>
      <c r="I18" s="8"/>
      <c r="J18" s="37">
        <v>510000</v>
      </c>
      <c r="K18" s="29">
        <f t="shared" si="0"/>
        <v>14815.5</v>
      </c>
      <c r="M18" s="58"/>
      <c r="N18" s="65"/>
      <c r="O18" s="66"/>
      <c r="Q18" s="27"/>
    </row>
    <row r="19" spans="1:17" x14ac:dyDescent="0.25">
      <c r="A19" s="22" t="s">
        <v>24</v>
      </c>
      <c r="B19" s="36" t="s">
        <v>40</v>
      </c>
      <c r="C19" s="51">
        <f>((G13+H13)*600000*0.00083)/4</f>
        <v>2614.5</v>
      </c>
      <c r="D19" s="3" t="s">
        <v>43</v>
      </c>
      <c r="E19" s="3" t="s">
        <v>44</v>
      </c>
      <c r="F19" s="24" t="s">
        <v>45</v>
      </c>
      <c r="G19" s="4">
        <v>3</v>
      </c>
      <c r="H19" s="1">
        <v>18</v>
      </c>
      <c r="I19" s="24">
        <v>3</v>
      </c>
      <c r="J19" s="36">
        <v>510000</v>
      </c>
      <c r="K19" s="25">
        <f t="shared" si="0"/>
        <v>10159.200000000001</v>
      </c>
      <c r="M19" s="28"/>
      <c r="N19" s="67"/>
      <c r="O19" s="68"/>
      <c r="P19" s="27"/>
      <c r="Q19" s="27"/>
    </row>
    <row r="20" spans="1:17" x14ac:dyDescent="0.25">
      <c r="A20" s="15" t="s">
        <v>25</v>
      </c>
      <c r="B20" s="37" t="s">
        <v>38</v>
      </c>
      <c r="C20" s="50">
        <f>((15+2)*800)/3</f>
        <v>4533.333333333333</v>
      </c>
      <c r="D20" s="11" t="s">
        <v>43</v>
      </c>
      <c r="E20" s="11" t="s">
        <v>44</v>
      </c>
      <c r="F20" s="8" t="s">
        <v>45</v>
      </c>
      <c r="G20" s="9">
        <v>10</v>
      </c>
      <c r="H20" s="10">
        <v>5</v>
      </c>
      <c r="I20" s="8">
        <v>1</v>
      </c>
      <c r="J20" s="37">
        <v>500000</v>
      </c>
      <c r="K20" s="29">
        <f t="shared" si="0"/>
        <v>6640</v>
      </c>
      <c r="M20" s="58"/>
      <c r="N20" s="65"/>
      <c r="O20" s="66"/>
    </row>
    <row r="21" spans="1:17" x14ac:dyDescent="0.25">
      <c r="A21" s="22" t="s">
        <v>25</v>
      </c>
      <c r="B21" s="36" t="s">
        <v>40</v>
      </c>
      <c r="C21" s="51">
        <f>((G13+H13)*600000*0.00083)/4</f>
        <v>2614.5</v>
      </c>
      <c r="D21" s="3" t="s">
        <v>43</v>
      </c>
      <c r="E21" s="3" t="s">
        <v>44</v>
      </c>
      <c r="F21" s="24" t="s">
        <v>45</v>
      </c>
      <c r="G21" s="4">
        <v>3</v>
      </c>
      <c r="H21" s="1">
        <v>18</v>
      </c>
      <c r="I21" s="24">
        <v>3</v>
      </c>
      <c r="J21" s="36">
        <v>500000</v>
      </c>
      <c r="K21" s="25">
        <f t="shared" si="0"/>
        <v>9960</v>
      </c>
      <c r="M21" s="28"/>
      <c r="N21" s="67"/>
      <c r="O21" s="68"/>
    </row>
    <row r="22" spans="1:17" x14ac:dyDescent="0.25">
      <c r="A22" s="15" t="s">
        <v>25</v>
      </c>
      <c r="B22" s="37" t="s">
        <v>41</v>
      </c>
      <c r="C22" s="50">
        <v>7000</v>
      </c>
      <c r="D22" s="11" t="s">
        <v>43</v>
      </c>
      <c r="E22" s="11" t="s">
        <v>44</v>
      </c>
      <c r="F22" s="8" t="s">
        <v>45</v>
      </c>
      <c r="G22" s="9">
        <v>5</v>
      </c>
      <c r="H22" s="10">
        <v>5</v>
      </c>
      <c r="I22" s="8">
        <v>2</v>
      </c>
      <c r="J22" s="37">
        <v>500000</v>
      </c>
      <c r="K22" s="29">
        <f t="shared" si="0"/>
        <v>4980</v>
      </c>
      <c r="M22" s="58"/>
      <c r="N22" s="65"/>
      <c r="O22" s="66"/>
    </row>
    <row r="23" spans="1:17" x14ac:dyDescent="0.25">
      <c r="A23" s="22" t="s">
        <v>26</v>
      </c>
      <c r="B23" s="36"/>
      <c r="C23" s="51"/>
      <c r="D23" s="3"/>
      <c r="E23" s="3"/>
      <c r="F23" s="24"/>
      <c r="G23" s="4"/>
      <c r="H23" s="1"/>
      <c r="I23" s="24"/>
      <c r="J23" s="36"/>
      <c r="K23" s="25">
        <f t="shared" si="0"/>
        <v>0</v>
      </c>
      <c r="M23" s="28"/>
      <c r="N23" s="67"/>
      <c r="O23" s="68"/>
    </row>
    <row r="24" spans="1:17" x14ac:dyDescent="0.25">
      <c r="A24" s="15" t="s">
        <v>27</v>
      </c>
      <c r="B24" s="37"/>
      <c r="C24" s="50"/>
      <c r="D24" s="11"/>
      <c r="E24" s="11"/>
      <c r="F24" s="8"/>
      <c r="G24" s="9"/>
      <c r="H24" s="10"/>
      <c r="I24" s="8"/>
      <c r="J24" s="37"/>
      <c r="K24" s="29">
        <f t="shared" si="0"/>
        <v>0</v>
      </c>
      <c r="M24" s="58"/>
      <c r="N24" s="65"/>
      <c r="O24" s="66"/>
    </row>
    <row r="25" spans="1:17" x14ac:dyDescent="0.25">
      <c r="A25" s="22" t="s">
        <v>28</v>
      </c>
      <c r="B25" s="36"/>
      <c r="C25" s="51"/>
      <c r="D25" s="3"/>
      <c r="E25" s="3"/>
      <c r="F25" s="24"/>
      <c r="G25" s="4"/>
      <c r="H25" s="1"/>
      <c r="I25" s="24"/>
      <c r="J25" s="36"/>
      <c r="K25" s="25">
        <f t="shared" si="0"/>
        <v>0</v>
      </c>
      <c r="M25" s="28"/>
      <c r="N25" s="67"/>
      <c r="O25" s="68"/>
    </row>
    <row r="26" spans="1:17" x14ac:dyDescent="0.25">
      <c r="A26" s="15" t="s">
        <v>29</v>
      </c>
      <c r="B26" s="37"/>
      <c r="C26" s="50"/>
      <c r="D26" s="11"/>
      <c r="E26" s="11"/>
      <c r="F26" s="8"/>
      <c r="G26" s="9"/>
      <c r="H26" s="10"/>
      <c r="I26" s="8"/>
      <c r="J26" s="37"/>
      <c r="K26" s="29">
        <f t="shared" si="0"/>
        <v>0</v>
      </c>
      <c r="M26" s="58"/>
      <c r="N26" s="65"/>
      <c r="O26" s="66"/>
    </row>
    <row r="27" spans="1:17" x14ac:dyDescent="0.25">
      <c r="A27" s="22" t="s">
        <v>30</v>
      </c>
      <c r="B27" s="36"/>
      <c r="C27" s="51"/>
      <c r="D27" s="3"/>
      <c r="E27" s="3"/>
      <c r="F27" s="24"/>
      <c r="G27" s="4"/>
      <c r="H27" s="1"/>
      <c r="I27" s="24"/>
      <c r="J27" s="36"/>
      <c r="K27" s="25">
        <f t="shared" si="0"/>
        <v>0</v>
      </c>
      <c r="M27" s="28"/>
      <c r="N27" s="67"/>
      <c r="O27" s="68"/>
    </row>
    <row r="28" spans="1:17" x14ac:dyDescent="0.25">
      <c r="A28" s="15" t="s">
        <v>31</v>
      </c>
      <c r="B28" s="37"/>
      <c r="C28" s="50"/>
      <c r="D28" s="11"/>
      <c r="E28" s="11"/>
      <c r="F28" s="8"/>
      <c r="G28" s="9"/>
      <c r="H28" s="10"/>
      <c r="I28" s="8"/>
      <c r="J28" s="37"/>
      <c r="K28" s="29">
        <f t="shared" si="0"/>
        <v>0</v>
      </c>
      <c r="M28" s="56"/>
      <c r="N28" s="65"/>
      <c r="O28" s="66"/>
    </row>
    <row r="29" spans="1:17" ht="15.75" thickBot="1" x14ac:dyDescent="0.3">
      <c r="A29" s="46" t="s">
        <v>32</v>
      </c>
      <c r="B29" s="38"/>
      <c r="C29" s="52"/>
      <c r="D29" s="41"/>
      <c r="E29" s="41"/>
      <c r="F29" s="33"/>
      <c r="G29" s="5"/>
      <c r="H29" s="6"/>
      <c r="I29" s="33"/>
      <c r="J29" s="38"/>
      <c r="K29" s="26">
        <f t="shared" si="0"/>
        <v>0</v>
      </c>
      <c r="M29" s="32"/>
      <c r="N29" s="61"/>
      <c r="O29" s="62"/>
    </row>
    <row r="30" spans="1:17" s="21" customFormat="1" ht="15.75" thickBot="1" x14ac:dyDescent="0.3">
      <c r="A30" s="47" t="s">
        <v>33</v>
      </c>
      <c r="B30" s="54">
        <f>C30+K30</f>
        <v>193887.59999999998</v>
      </c>
      <c r="C30" s="39">
        <f>SUM(C11:C29)</f>
        <v>85057.999999999985</v>
      </c>
      <c r="D30" s="19"/>
      <c r="E30" s="19"/>
      <c r="F30" s="53"/>
      <c r="G30" s="43"/>
      <c r="H30" s="44"/>
      <c r="I30" s="45"/>
      <c r="J30" s="42"/>
      <c r="K30" s="20">
        <f>SUM(K11:K29)</f>
        <v>108829.59999999999</v>
      </c>
      <c r="M30" s="55"/>
      <c r="N30" s="63">
        <f>SUM(N10:N29)</f>
        <v>193887.59999999998</v>
      </c>
      <c r="O30" s="64"/>
    </row>
    <row r="32" spans="1:17" x14ac:dyDescent="0.25">
      <c r="A32" s="2" t="s">
        <v>42</v>
      </c>
    </row>
  </sheetData>
  <sheetProtection algorithmName="SHA-512" hashValue="3HtqcXDiPWGNNCbFe0wjDOvybdBKodyLkN1g2pPnZjEvNLlcp8skV3rTtFqoODijYk5QND5AJ5YvSUbSBwy61w==" saltValue="HbRlJpKRaJsKJLR3heq0Mw==" spinCount="100000" sheet="1" objects="1" scenarios="1"/>
  <mergeCells count="34">
    <mergeCell ref="G4:O4"/>
    <mergeCell ref="G5:O5"/>
    <mergeCell ref="G6:O6"/>
    <mergeCell ref="A9:A10"/>
    <mergeCell ref="C9:C10"/>
    <mergeCell ref="B8:F8"/>
    <mergeCell ref="F9:F10"/>
    <mergeCell ref="E9:E10"/>
    <mergeCell ref="D9:D10"/>
    <mergeCell ref="B9:B10"/>
    <mergeCell ref="N11:O11"/>
    <mergeCell ref="N12:O12"/>
    <mergeCell ref="N13:O13"/>
    <mergeCell ref="G7:K8"/>
    <mergeCell ref="G9:I9"/>
    <mergeCell ref="M9:O9"/>
    <mergeCell ref="N10:O10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9:O29"/>
    <mergeCell ref="N30:O30"/>
    <mergeCell ref="N24:O24"/>
    <mergeCell ref="N25:O25"/>
    <mergeCell ref="N26:O26"/>
    <mergeCell ref="N27:O27"/>
    <mergeCell ref="N28:O28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1346-143D-4994-B290-BCBDF27B61E1}">
  <dimension ref="A6:O13"/>
  <sheetViews>
    <sheetView workbookViewId="0">
      <selection activeCell="Q7" sqref="Q7"/>
    </sheetView>
  </sheetViews>
  <sheetFormatPr baseColWidth="10" defaultColWidth="11.42578125" defaultRowHeight="15" x14ac:dyDescent="0.25"/>
  <cols>
    <col min="1" max="16384" width="11.42578125" style="2"/>
  </cols>
  <sheetData>
    <row r="6" spans="1:15" x14ac:dyDescent="0.25">
      <c r="A6" s="100" t="s">
        <v>34</v>
      </c>
      <c r="B6" s="101"/>
      <c r="C6" s="101"/>
      <c r="D6" s="101"/>
      <c r="E6" s="102"/>
      <c r="G6" s="100" t="s">
        <v>35</v>
      </c>
      <c r="H6" s="101"/>
      <c r="I6" s="101"/>
      <c r="J6" s="101"/>
      <c r="K6" s="102"/>
    </row>
    <row r="13" spans="1:15" x14ac:dyDescent="0.25">
      <c r="L13" s="100" t="s">
        <v>36</v>
      </c>
      <c r="M13" s="101"/>
      <c r="N13" s="101"/>
      <c r="O13" s="102"/>
    </row>
  </sheetData>
  <sheetProtection algorithmName="SHA-512" hashValue="dzSybNIV9oD45YDgVAxOvEhqr1C3cE1BuSHiF8+pgO8jrzy2E6Zq08KfWuCcmAT2XKHmGkobLrd0owIQujbj0Q==" saltValue="Us3psUQyYaPqRScEgQef9Q==" spinCount="100000" sheet="1" objects="1" scenarios="1"/>
  <mergeCells count="3">
    <mergeCell ref="A6:E6"/>
    <mergeCell ref="G6:K6"/>
    <mergeCell ref="L13:O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7B021F011BE48BD1186CCD50C8107" ma:contentTypeVersion="13" ma:contentTypeDescription="Create a new document." ma:contentTypeScope="" ma:versionID="361a1fbcda17bb51d5efa719eb4ef5bb">
  <xsd:schema xmlns:xsd="http://www.w3.org/2001/XMLSchema" xmlns:xs="http://www.w3.org/2001/XMLSchema" xmlns:p="http://schemas.microsoft.com/office/2006/metadata/properties" xmlns:ns3="4b84cad6-ed3b-4829-a727-0e0fd8f31ffb" xmlns:ns4="ea70dd89-ba27-4a91-b27a-a9f09f912976" targetNamespace="http://schemas.microsoft.com/office/2006/metadata/properties" ma:root="true" ma:fieldsID="475f4ad278534165490461e8ec35da44" ns3:_="" ns4:_="">
    <xsd:import namespace="4b84cad6-ed3b-4829-a727-0e0fd8f31ffb"/>
    <xsd:import namespace="ea70dd89-ba27-4a91-b27a-a9f09f9129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4cad6-ed3b-4829-a727-0e0fd8f31f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0dd89-ba27-4a91-b27a-a9f09f9129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a70dd89-ba27-4a91-b27a-a9f09f9129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98283-B687-4F98-ADE0-375456887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84cad6-ed3b-4829-a727-0e0fd8f31ffb"/>
    <ds:schemaRef ds:uri="ea70dd89-ba27-4a91-b27a-a9f09f9129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584B0-2261-404A-B511-8B2C41F4D68D}">
  <ds:schemaRefs>
    <ds:schemaRef ds:uri="ea70dd89-ba27-4a91-b27a-a9f09f912976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4b84cad6-ed3b-4829-a727-0e0fd8f31ffb"/>
  </ds:schemaRefs>
</ds:datastoreItem>
</file>

<file path=customXml/itemProps3.xml><?xml version="1.0" encoding="utf-8"?>
<ds:datastoreItem xmlns:ds="http://schemas.openxmlformats.org/officeDocument/2006/customXml" ds:itemID="{8897BD5B-1822-4089-B01B-9C8441DF22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Beregning av kurs- og lønnskost</vt:lpstr>
      <vt:lpstr>Beskrivelse av opplæringen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 Marie Søli Askeland</dc:creator>
  <cp:keywords/>
  <dc:description/>
  <cp:lastModifiedBy>Oda Marie Søli Askeland</cp:lastModifiedBy>
  <cp:revision/>
  <dcterms:created xsi:type="dcterms:W3CDTF">2023-05-02T08:40:42Z</dcterms:created>
  <dcterms:modified xsi:type="dcterms:W3CDTF">2024-04-02T12:18:29Z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0x01010008E7B021F011BE48BD1186CCD50C8107</vt:lpwstr>
  </property>
</Properties>
</file>